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35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25725"/>
</workbook>
</file>

<file path=xl/calcChain.xml><?xml version="1.0" encoding="utf-8"?>
<calcChain xmlns="http://schemas.openxmlformats.org/spreadsheetml/2006/main">
  <c r="AF21" i="4"/>
  <c r="AG21" s="1"/>
  <c r="AF20" l="1"/>
  <c r="D21"/>
  <c r="D20" s="1"/>
  <c r="D19" s="1"/>
  <c r="D18" s="1"/>
  <c r="AB21"/>
  <c r="Z21"/>
  <c r="AA21" s="1"/>
  <c r="R21"/>
  <c r="S21" s="1"/>
  <c r="J21"/>
  <c r="K21" s="1"/>
  <c r="N21"/>
  <c r="V21" s="1"/>
  <c r="F20"/>
  <c r="F19" s="1"/>
  <c r="F18" s="1"/>
  <c r="F17" s="1"/>
  <c r="F16" s="1"/>
  <c r="F15" s="1"/>
  <c r="F14" s="1"/>
  <c r="F13" s="1"/>
  <c r="F12" s="1"/>
  <c r="F11" s="1"/>
  <c r="F10" s="1"/>
  <c r="F9" s="1"/>
  <c r="F8" s="1"/>
  <c r="F7" s="1"/>
  <c r="F6" s="1"/>
  <c r="C17"/>
  <c r="C16" s="1"/>
  <c r="C15" s="1"/>
  <c r="C14" s="1"/>
  <c r="C13" s="1"/>
  <c r="C12" s="1"/>
  <c r="C11" s="1"/>
  <c r="C10" s="1"/>
  <c r="C9" s="1"/>
  <c r="C8" s="1"/>
  <c r="C7" s="1"/>
  <c r="C6" s="1"/>
  <c r="AB6" s="1"/>
  <c r="AF19" l="1"/>
  <c r="AG20"/>
  <c r="L21"/>
  <c r="L20" s="1"/>
  <c r="L19" s="1"/>
  <c r="L18" s="1"/>
  <c r="H21"/>
  <c r="R20"/>
  <c r="S20" s="1"/>
  <c r="R16"/>
  <c r="S16" s="1"/>
  <c r="R12"/>
  <c r="S12" s="1"/>
  <c r="R8"/>
  <c r="S8" s="1"/>
  <c r="Z20"/>
  <c r="AA20" s="1"/>
  <c r="Z16"/>
  <c r="AA16" s="1"/>
  <c r="Z12"/>
  <c r="AA12" s="1"/>
  <c r="Z8"/>
  <c r="AA8" s="1"/>
  <c r="AB20"/>
  <c r="AB16"/>
  <c r="AB12"/>
  <c r="AB8"/>
  <c r="R19"/>
  <c r="S19" s="1"/>
  <c r="R15"/>
  <c r="S15" s="1"/>
  <c r="R11"/>
  <c r="S11" s="1"/>
  <c r="R7"/>
  <c r="S7" s="1"/>
  <c r="Z19"/>
  <c r="AA19" s="1"/>
  <c r="Z15"/>
  <c r="AA15" s="1"/>
  <c r="Z11"/>
  <c r="AA11" s="1"/>
  <c r="Z7"/>
  <c r="AA7" s="1"/>
  <c r="AB19"/>
  <c r="AB15"/>
  <c r="AB11"/>
  <c r="AB7"/>
  <c r="R18"/>
  <c r="S18" s="1"/>
  <c r="R14"/>
  <c r="S14" s="1"/>
  <c r="R10"/>
  <c r="S10" s="1"/>
  <c r="R6"/>
  <c r="S6" s="1"/>
  <c r="Z18"/>
  <c r="AA18" s="1"/>
  <c r="Z14"/>
  <c r="AA14" s="1"/>
  <c r="Z10"/>
  <c r="AA10" s="1"/>
  <c r="Z6"/>
  <c r="AA6" s="1"/>
  <c r="AB18"/>
  <c r="AB14"/>
  <c r="AB10"/>
  <c r="R17"/>
  <c r="S17" s="1"/>
  <c r="R13"/>
  <c r="S13" s="1"/>
  <c r="R9"/>
  <c r="S9" s="1"/>
  <c r="Z17"/>
  <c r="AA17" s="1"/>
  <c r="Z13"/>
  <c r="AA13" s="1"/>
  <c r="Z9"/>
  <c r="AA9" s="1"/>
  <c r="AB17"/>
  <c r="AB13"/>
  <c r="AB9"/>
  <c r="T21"/>
  <c r="T20" s="1"/>
  <c r="T19" s="1"/>
  <c r="T18" s="1"/>
  <c r="V20"/>
  <c r="V19" s="1"/>
  <c r="V18" s="1"/>
  <c r="V17" s="1"/>
  <c r="V16" s="1"/>
  <c r="V15" s="1"/>
  <c r="V14" s="1"/>
  <c r="V13" s="1"/>
  <c r="V12" s="1"/>
  <c r="V11" s="1"/>
  <c r="V10" s="1"/>
  <c r="V9" s="1"/>
  <c r="V8" s="1"/>
  <c r="V7" s="1"/>
  <c r="V6" s="1"/>
  <c r="J20"/>
  <c r="N20"/>
  <c r="N19" s="1"/>
  <c r="N18" s="1"/>
  <c r="N17" s="1"/>
  <c r="N16" s="1"/>
  <c r="N15" s="1"/>
  <c r="N14" s="1"/>
  <c r="N13" s="1"/>
  <c r="N12" s="1"/>
  <c r="N11" s="1"/>
  <c r="N10" s="1"/>
  <c r="N9" s="1"/>
  <c r="N8" s="1"/>
  <c r="N7" s="1"/>
  <c r="N6" s="1"/>
  <c r="H18"/>
  <c r="D17"/>
  <c r="H19"/>
  <c r="H20"/>
  <c r="P21" l="1"/>
  <c r="Q21" s="1"/>
  <c r="AF18"/>
  <c r="AG19"/>
  <c r="I21"/>
  <c r="P19"/>
  <c r="Q19" s="1"/>
  <c r="X21"/>
  <c r="Y21" s="1"/>
  <c r="I19"/>
  <c r="I18"/>
  <c r="I20"/>
  <c r="X19"/>
  <c r="Y19" s="1"/>
  <c r="J19"/>
  <c r="K20"/>
  <c r="X20"/>
  <c r="Y20" s="1"/>
  <c r="X18"/>
  <c r="Y18" s="1"/>
  <c r="T17"/>
  <c r="P20"/>
  <c r="Q20" s="1"/>
  <c r="P18"/>
  <c r="Q18" s="1"/>
  <c r="L17"/>
  <c r="D16"/>
  <c r="H17"/>
  <c r="AC21" l="1"/>
  <c r="AD21" s="1"/>
  <c r="AF17"/>
  <c r="AG18"/>
  <c r="AC18"/>
  <c r="AD18" s="1"/>
  <c r="AC20"/>
  <c r="AD20" s="1"/>
  <c r="AC19"/>
  <c r="AD19" s="1"/>
  <c r="I17"/>
  <c r="J18"/>
  <c r="K19"/>
  <c r="X17"/>
  <c r="Y17" s="1"/>
  <c r="T16"/>
  <c r="P17"/>
  <c r="Q17" s="1"/>
  <c r="L16"/>
  <c r="D15"/>
  <c r="H16"/>
  <c r="AC17" l="1"/>
  <c r="AD17" s="1"/>
  <c r="AF16"/>
  <c r="AG17"/>
  <c r="I16"/>
  <c r="J17"/>
  <c r="K18"/>
  <c r="X16"/>
  <c r="Y16" s="1"/>
  <c r="T15"/>
  <c r="L15"/>
  <c r="P16"/>
  <c r="Q16" s="1"/>
  <c r="H15"/>
  <c r="D14"/>
  <c r="AF15" l="1"/>
  <c r="AG16"/>
  <c r="AC16"/>
  <c r="AD16" s="1"/>
  <c r="I15"/>
  <c r="J16"/>
  <c r="K17"/>
  <c r="X15"/>
  <c r="Y15" s="1"/>
  <c r="T14"/>
  <c r="P15"/>
  <c r="Q15" s="1"/>
  <c r="L14"/>
  <c r="D13"/>
  <c r="H14"/>
  <c r="AF14" l="1"/>
  <c r="AG15"/>
  <c r="AC15"/>
  <c r="AD15" s="1"/>
  <c r="I14"/>
  <c r="J15"/>
  <c r="K16"/>
  <c r="X14"/>
  <c r="Y14" s="1"/>
  <c r="T13"/>
  <c r="P14"/>
  <c r="Q14" s="1"/>
  <c r="L13"/>
  <c r="H13"/>
  <c r="D12"/>
  <c r="AF13" l="1"/>
  <c r="AG14"/>
  <c r="AC14"/>
  <c r="AD14" s="1"/>
  <c r="I13"/>
  <c r="J14"/>
  <c r="K15"/>
  <c r="X13"/>
  <c r="Y13" s="1"/>
  <c r="T12"/>
  <c r="P13"/>
  <c r="Q13" s="1"/>
  <c r="L12"/>
  <c r="D11"/>
  <c r="H12"/>
  <c r="AF12" l="1"/>
  <c r="AG13"/>
  <c r="AC13"/>
  <c r="AD13" s="1"/>
  <c r="I12"/>
  <c r="J13"/>
  <c r="K14"/>
  <c r="X12"/>
  <c r="Y12" s="1"/>
  <c r="T11"/>
  <c r="L11"/>
  <c r="P12"/>
  <c r="Q12" s="1"/>
  <c r="H11"/>
  <c r="D10"/>
  <c r="AC12" l="1"/>
  <c r="AD12" s="1"/>
  <c r="AF11"/>
  <c r="AG12"/>
  <c r="I11"/>
  <c r="J12"/>
  <c r="K13"/>
  <c r="X11"/>
  <c r="Y11" s="1"/>
  <c r="T10"/>
  <c r="P11"/>
  <c r="Q11" s="1"/>
  <c r="L10"/>
  <c r="H10"/>
  <c r="D9"/>
  <c r="AF10" l="1"/>
  <c r="AG11"/>
  <c r="AC11"/>
  <c r="AD11" s="1"/>
  <c r="I10"/>
  <c r="J11"/>
  <c r="K12"/>
  <c r="X10"/>
  <c r="Y10" s="1"/>
  <c r="T9"/>
  <c r="P10"/>
  <c r="Q10" s="1"/>
  <c r="L9"/>
  <c r="D8"/>
  <c r="H9"/>
  <c r="AF9" l="1"/>
  <c r="AG10"/>
  <c r="AC10"/>
  <c r="AD10" s="1"/>
  <c r="I9"/>
  <c r="J10"/>
  <c r="K11"/>
  <c r="X9"/>
  <c r="Y9" s="1"/>
  <c r="T8"/>
  <c r="P9"/>
  <c r="Q9" s="1"/>
  <c r="L8"/>
  <c r="D7"/>
  <c r="H8"/>
  <c r="AF8" l="1"/>
  <c r="AG9"/>
  <c r="AC9"/>
  <c r="AD9" s="1"/>
  <c r="I8"/>
  <c r="J9"/>
  <c r="K10"/>
  <c r="X8"/>
  <c r="Y8" s="1"/>
  <c r="T7"/>
  <c r="L7"/>
  <c r="P8"/>
  <c r="Q8" s="1"/>
  <c r="D6"/>
  <c r="H6" s="1"/>
  <c r="H7"/>
  <c r="AF7" l="1"/>
  <c r="AG8"/>
  <c r="AC8"/>
  <c r="AD8" s="1"/>
  <c r="I7"/>
  <c r="I6"/>
  <c r="J8"/>
  <c r="K9"/>
  <c r="X7"/>
  <c r="Y7" s="1"/>
  <c r="T6"/>
  <c r="X6" s="1"/>
  <c r="Y6" s="1"/>
  <c r="P7"/>
  <c r="Q7" s="1"/>
  <c r="L6"/>
  <c r="P6" s="1"/>
  <c r="Q6" s="1"/>
  <c r="AF6" l="1"/>
  <c r="AG6" s="1"/>
  <c r="AG7"/>
  <c r="AC7"/>
  <c r="AD7" s="1"/>
  <c r="AC6"/>
  <c r="AD6" s="1"/>
  <c r="J7"/>
  <c r="K8"/>
  <c r="J6" l="1"/>
  <c r="K6" s="1"/>
  <c r="K7"/>
</calcChain>
</file>

<file path=xl/sharedStrings.xml><?xml version="1.0" encoding="utf-8"?>
<sst xmlns="http://schemas.openxmlformats.org/spreadsheetml/2006/main" count="222" uniqueCount="92">
  <si>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</si>
  <si>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</si>
  <si>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</si>
  <si>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</si>
  <si>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</si>
  <si>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</si>
  <si>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</si>
  <si>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</si>
  <si>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</si>
  <si>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</si>
  <si>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</si>
  <si>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</si>
  <si>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</si>
  <si>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</si>
  <si>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</si>
  <si>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 xml:space="preserve"> Ч-к Реальн Творящ Синтеза  ИВО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</si>
  <si>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</si>
  <si>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</si>
  <si>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t>Ч-к ВЦР Полномочий Сов-в ИВО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</si>
  <si>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</si>
  <si>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</si>
  <si>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</si>
  <si>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Основания:</t>
  </si>
  <si>
    <t>Расп 8 п 85</t>
  </si>
  <si>
    <t>х</t>
  </si>
  <si>
    <t>=</t>
  </si>
  <si>
    <t>Расп.8 п 79,80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</si>
  <si>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</si>
  <si>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</si>
  <si>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</si>
  <si>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</si>
  <si>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</si>
  <si>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>Основание: Расп 8 п 9             Расп 9  п 9</t>
  </si>
  <si>
    <t xml:space="preserve"> Сердце ИВО</t>
  </si>
  <si>
    <t>Совершенное Сердце ИВО (ст.3х16)</t>
  </si>
  <si>
    <t xml:space="preserve"> Совершенн. Сердце ИВО (ст.6х16)</t>
  </si>
  <si>
    <t>Сердце ИВО -53 ч.</t>
  </si>
  <si>
    <t>Мерность Совершенного Сердца ИВО</t>
  </si>
  <si>
    <t>Сердце ИВО</t>
  </si>
  <si>
    <t>Совершенное Сердце ИВО (ст.9х16)</t>
  </si>
  <si>
    <t xml:space="preserve"> Явление Совершенного Сердца ИВО</t>
  </si>
  <si>
    <t>Мерность минимального явления Частностей Аппаратов Систем Части  Сердца ИВО</t>
  </si>
  <si>
    <t>Этал Частности Аппаратов Систем 53ч.- СердцеИВО/ адрес в столпе 16384р ИВО</t>
  </si>
  <si>
    <t>Этал Аппараты Систем Части Сердце ИВО /адрес в столпе 16384-р ИВО/</t>
  </si>
  <si>
    <t>Мерность минимального явления Аппаратов Систем Части - Сердце ИВО</t>
  </si>
  <si>
    <t>Этал Системы Части Сердце ИВО  /адрес в столпе 16384-р ИВО/</t>
  </si>
  <si>
    <t>Мерность минимального явления Систем Части - Сердце ИВО</t>
  </si>
  <si>
    <t>53 Часть в 256-рице 4096 частей 160ти ракурсно /адрес в столпе 16384-цы ИВО/</t>
  </si>
  <si>
    <t>Базовая мерность 53 Части /без Систем, Аппаратов, Частностей/</t>
  </si>
  <si>
    <t>Мерность 53 Части /Частности+ Аппараты + Системы +Часть/</t>
  </si>
  <si>
    <t>Таблица расчётов Мерностей Части Сердце (53ч) Служащего Творения ИВДИВО  и Совершенного  Сердца ИВО 16-ричным ракурсом развития</t>
  </si>
  <si>
    <t>Системы 53ч - Сила Смыслов Сердца ИВО</t>
  </si>
  <si>
    <t>ердца ИВО</t>
  </si>
  <si>
    <t xml:space="preserve"> Аппараты - Смыслосовершенство ИВ Синтеза Сердца ИВО</t>
  </si>
  <si>
    <t xml:space="preserve"> Частности - Смысл Сердца ИВО</t>
  </si>
  <si>
    <t>Могущественность Пламенного Соверш Сердца ЧПП Творения ИВО</t>
  </si>
  <si>
    <t>ПрактичностьВосприимчивого Соверш Сердца ЧРТ Синтеза ИВО</t>
  </si>
  <si>
    <t>Вершённость Головерсумного Соверш Сердца ЧИВР Синтезности ИВО</t>
  </si>
  <si>
    <t>Служивость Мышленческ Соверш Сердца ЧВЦР Полн Соверш-ва ИВО</t>
  </si>
  <si>
    <t>Человечность Сердечного Соверш Сердца ЧИВЦ Иерархизации ИВО</t>
  </si>
  <si>
    <t>Генезисность Разумного Соверш Сердца Ч-Творца Физичности ИВО</t>
  </si>
  <si>
    <t>Пробуждённость Ипостасно-Телесного Соверш Сердца ЧПЗ ИВО</t>
  </si>
  <si>
    <t>Воскрешённость Прасинтезного  Соверш Сердца ЧМФ ИВО</t>
  </si>
  <si>
    <t>Жизненность Монадического Совершенного Сердца  Ч ИВО</t>
  </si>
  <si>
    <t>Реплицируемость Омежного  Соверш Сердца Посвящённого ИВО</t>
  </si>
  <si>
    <t>Творимость Хумного Совершенного Сердца  Ипостаси ИВО</t>
  </si>
  <si>
    <t>Любовь Окского Совершенного Сердца Учителя ИВО</t>
  </si>
  <si>
    <t>Мудрость Истинного Совершенного Сердца Владыки ИВО</t>
  </si>
  <si>
    <t>Воля Физично-Телесного Совершенного Сердца Аватара ИВО</t>
  </si>
  <si>
    <t>Синтез Ивдивного Совершенного Сердца Отца ИВО</t>
  </si>
  <si>
    <t>Созидаемость Абсолютного Совершенного Сердца Служащего ИВО</t>
  </si>
  <si>
    <t>Человечность Физики Сердца ИВО</t>
  </si>
  <si>
    <t>Человечность Причиники Си Мг Сердца ИВО</t>
  </si>
  <si>
    <t>Человечность Мощики Си Мг Сердца ИВО</t>
  </si>
  <si>
    <t>Человечность Октики Си Мг Сердца ИВО</t>
  </si>
  <si>
    <t>Человечность Вещества Си Мг Сердца ИВО</t>
  </si>
  <si>
    <t>Человечность Мерности Си Мг Сердца ИВО</t>
  </si>
  <si>
    <t>Человечность Поля Си Мг Сердца ИВО</t>
  </si>
  <si>
    <t>Человечность Энергии Си Мг Сердца ИВО</t>
  </si>
  <si>
    <t>Человечность Правила Си  Мг Сердца ИВО</t>
  </si>
  <si>
    <t>Человечность Аксиомы Си Мг Сердца ИВО</t>
  </si>
  <si>
    <t>Человечность Меры Си Мг Сердца ИВО</t>
  </si>
  <si>
    <t>Человечность Окскости Си Мг Сердца ИВО</t>
  </si>
  <si>
    <t>Человечность Могущества Си Мг Сердца ИВО</t>
  </si>
  <si>
    <t>Человечность Человечности Си Мг Сердца ИВО</t>
  </si>
  <si>
    <t>Человечность Жизни Си Мг Сердца ИВО</t>
  </si>
  <si>
    <t>Человечность Любви Синтеза Мг Сердца иВО</t>
  </si>
  <si>
    <t>тво ИВ Си  Сердца ИВО</t>
  </si>
  <si>
    <t>ца ИВО</t>
  </si>
  <si>
    <t xml:space="preserve"> Расп8 п 9,79,82,85</t>
  </si>
  <si>
    <t>См Расп 53</t>
  </si>
  <si>
    <t>Утверждаю. КХ 27092018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</si>
</sst>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i/>
      <sz val="14"/>
      <color theme="1"/>
      <name val="Arial Cyr"/>
      <charset val="204"/>
    </font>
    <font>
      <b/>
      <i/>
      <sz val="14"/>
      <color rgb="FFFF0000"/>
      <name val="Arial Cyr"/>
      <charset val="204"/>
    </font>
    <font>
      <i/>
      <sz val="14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37"/>
  <sheetViews>
    <sheetView tabSelected="1" topLeftCell="X1" zoomScale="60" zoomScaleNormal="60" workbookViewId="0">
      <selection activeCell="AH2" sqref="AH2"/>
    </sheetView>
  </sheetViews>
  <sheetFormatPr defaultRowHeight="18"/>
  <cols>
    <col min="1" max="1" width="4.140625" style="4" customWidth="1"/>
    <col min="2" max="2" width="44.140625" style="3" customWidth="1"/>
    <col min="3" max="3" width="22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20.28515625" style="3" customWidth="1"/>
    <col min="10" max="10" width="8.28515625" style="3" hidden="1" customWidth="1"/>
    <col min="11" max="11" width="23.425781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0.140625" style="3" customWidth="1"/>
    <col min="19" max="19" width="22.28515625" style="3" customWidth="1"/>
    <col min="20" max="20" width="9.42578125" style="3" customWidth="1"/>
    <col min="21" max="21" width="2.42578125" style="3" customWidth="1"/>
    <col min="22" max="22" width="5.7109375" style="3" customWidth="1"/>
    <col min="23" max="23" width="2.42578125" style="3" customWidth="1"/>
    <col min="24" max="24" width="12.85546875" style="3" customWidth="1"/>
    <col min="25" max="25" width="20.85546875" style="3" customWidth="1"/>
    <col min="26" max="26" width="20" style="3" hidden="1" customWidth="1"/>
    <col min="27" max="27" width="24.85546875" style="3" customWidth="1"/>
    <col min="28" max="28" width="20.140625" style="3" customWidth="1"/>
    <col min="29" max="29" width="25.140625" style="3" customWidth="1"/>
    <col min="30" max="30" width="28.28515625" style="3" customWidth="1"/>
    <col min="31" max="31" width="0.140625" style="3" customWidth="1"/>
    <col min="32" max="32" width="9.140625" style="3" customWidth="1"/>
    <col min="33" max="33" width="9.140625" style="4" customWidth="1"/>
    <col min="34" max="34" width="59.5703125" style="3" customWidth="1"/>
    <col min="35" max="16384" width="9.140625" style="3"/>
  </cols>
  <sheetData>
    <row r="1" spans="1:88" s="2" customFormat="1" ht="48" customHeight="1">
      <c r="A1" s="139" t="s">
        <v>50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3"/>
      <c r="AJ1" s="2" t="s">
        <v>0</v>
      </c>
    </row>
    <row r="2" spans="1:88" s="2" customFormat="1" ht="28.5" thickBot="1">
      <c r="A2" s="25"/>
      <c r="B2" s="27" t="s">
        <v>0</v>
      </c>
      <c r="C2" s="98"/>
      <c r="D2" s="132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2"/>
      <c r="AH2" s="134" t="s">
        <v>91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14" customHeight="1" thickBot="1">
      <c r="A3" s="148" t="s">
        <v>17</v>
      </c>
      <c r="B3" s="149"/>
      <c r="C3" s="131" t="s">
        <v>42</v>
      </c>
      <c r="D3" s="140" t="s">
        <v>41</v>
      </c>
      <c r="E3" s="140"/>
      <c r="F3" s="140"/>
      <c r="G3" s="140"/>
      <c r="H3" s="140"/>
      <c r="I3" s="141"/>
      <c r="J3" s="83"/>
      <c r="K3" s="71" t="s">
        <v>43</v>
      </c>
      <c r="L3" s="140" t="s">
        <v>44</v>
      </c>
      <c r="M3" s="140"/>
      <c r="N3" s="140"/>
      <c r="O3" s="140"/>
      <c r="P3" s="140"/>
      <c r="Q3" s="141"/>
      <c r="R3" s="83"/>
      <c r="S3" s="26" t="s">
        <v>45</v>
      </c>
      <c r="T3" s="140" t="s">
        <v>46</v>
      </c>
      <c r="U3" s="140"/>
      <c r="V3" s="140"/>
      <c r="W3" s="140"/>
      <c r="X3" s="140"/>
      <c r="Y3" s="141"/>
      <c r="Z3" s="83"/>
      <c r="AA3" s="30" t="s">
        <v>47</v>
      </c>
      <c r="AB3" s="30" t="s">
        <v>48</v>
      </c>
      <c r="AC3" s="44" t="s">
        <v>49</v>
      </c>
      <c r="AD3" s="114" t="s">
        <v>37</v>
      </c>
      <c r="AE3" s="135" t="s">
        <v>40</v>
      </c>
      <c r="AF3" s="152" t="s">
        <v>27</v>
      </c>
      <c r="AG3" s="153"/>
      <c r="AH3" s="154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>
      <c r="A4" s="21"/>
      <c r="B4" s="66" t="s">
        <v>32</v>
      </c>
      <c r="C4" s="74" t="s">
        <v>21</v>
      </c>
      <c r="D4" s="142" t="s">
        <v>33</v>
      </c>
      <c r="E4" s="143"/>
      <c r="F4" s="143"/>
      <c r="G4" s="143"/>
      <c r="H4" s="144"/>
      <c r="I4" s="75" t="s">
        <v>34</v>
      </c>
      <c r="J4" s="84"/>
      <c r="K4" s="72" t="s">
        <v>21</v>
      </c>
      <c r="L4" s="142" t="s">
        <v>33</v>
      </c>
      <c r="M4" s="143"/>
      <c r="N4" s="143"/>
      <c r="O4" s="143"/>
      <c r="P4" s="144"/>
      <c r="Q4" s="75" t="s">
        <v>35</v>
      </c>
      <c r="R4" s="65"/>
      <c r="S4" s="74" t="s">
        <v>21</v>
      </c>
      <c r="T4" s="142" t="s">
        <v>38</v>
      </c>
      <c r="U4" s="143"/>
      <c r="V4" s="143"/>
      <c r="W4" s="143"/>
      <c r="X4" s="144"/>
      <c r="Y4" s="75" t="s">
        <v>39</v>
      </c>
      <c r="Z4" s="65"/>
      <c r="AA4" s="74" t="s">
        <v>21</v>
      </c>
      <c r="AB4" s="28" t="s">
        <v>36</v>
      </c>
      <c r="AC4" s="99" t="s">
        <v>31</v>
      </c>
      <c r="AD4" s="100" t="s">
        <v>30</v>
      </c>
      <c r="AE4" s="115" t="s">
        <v>26</v>
      </c>
      <c r="AF4" s="155" t="s">
        <v>23</v>
      </c>
      <c r="AG4" s="156"/>
      <c r="AH4" s="157"/>
      <c r="AI4" s="45"/>
      <c r="AJ4" s="45"/>
    </row>
    <row r="5" spans="1:88" s="1" customFormat="1" ht="24.75" customHeight="1" thickBot="1">
      <c r="A5" s="150">
        <v>1</v>
      </c>
      <c r="B5" s="151"/>
      <c r="C5" s="9">
        <v>2</v>
      </c>
      <c r="D5" s="145">
        <v>3</v>
      </c>
      <c r="E5" s="146"/>
      <c r="F5" s="146"/>
      <c r="G5" s="146"/>
      <c r="H5" s="147"/>
      <c r="I5" s="76">
        <v>4</v>
      </c>
      <c r="J5" s="85"/>
      <c r="K5" s="73">
        <v>5</v>
      </c>
      <c r="L5" s="145">
        <v>6</v>
      </c>
      <c r="M5" s="146"/>
      <c r="N5" s="146"/>
      <c r="O5" s="146"/>
      <c r="P5" s="147"/>
      <c r="Q5" s="76">
        <v>7</v>
      </c>
      <c r="R5" s="89"/>
      <c r="S5" s="10">
        <v>8</v>
      </c>
      <c r="T5" s="145">
        <v>9</v>
      </c>
      <c r="U5" s="146"/>
      <c r="V5" s="146"/>
      <c r="W5" s="146"/>
      <c r="X5" s="147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6">
        <v>15</v>
      </c>
      <c r="AF5" s="102">
        <v>16385</v>
      </c>
      <c r="AG5" s="102">
        <v>20480</v>
      </c>
      <c r="AH5" s="117" t="s">
        <v>29</v>
      </c>
      <c r="AI5" s="45"/>
    </row>
    <row r="6" spans="1:88" s="1" customFormat="1" ht="29.25" customHeight="1" thickBot="1">
      <c r="A6" s="6">
        <v>16</v>
      </c>
      <c r="B6" s="67" t="s">
        <v>14</v>
      </c>
      <c r="C6" s="77">
        <f t="shared" ref="C6:C17" si="0">C7+256</f>
        <v>3893</v>
      </c>
      <c r="D6" s="59">
        <f t="shared" ref="D6:D17" si="1">D7+256</f>
        <v>7988</v>
      </c>
      <c r="E6" s="60" t="s">
        <v>24</v>
      </c>
      <c r="F6" s="60">
        <f t="shared" ref="F6:F17" si="2">F7+1</f>
        <v>256</v>
      </c>
      <c r="G6" s="60" t="s">
        <v>25</v>
      </c>
      <c r="H6" s="61">
        <f t="shared" ref="H6:H17" si="3">D6*F6</f>
        <v>2044928</v>
      </c>
      <c r="I6" s="78">
        <f>H6*16</f>
        <v>32718848</v>
      </c>
      <c r="J6" s="77">
        <f t="shared" ref="J6:J19" si="4">J7+256</f>
        <v>7989</v>
      </c>
      <c r="K6" s="77" t="str">
        <f t="shared" ref="K6:K19" si="5">CONCATENATE(J6,".",C6)</f>
        <v>7989.3893</v>
      </c>
      <c r="L6" s="59">
        <f t="shared" ref="L6:L19" si="6">L7+256</f>
        <v>12084</v>
      </c>
      <c r="M6" s="60" t="s">
        <v>24</v>
      </c>
      <c r="N6" s="60">
        <f t="shared" ref="N6:N19" si="7">N7+1</f>
        <v>256</v>
      </c>
      <c r="O6" s="60" t="s">
        <v>25</v>
      </c>
      <c r="P6" s="61">
        <f t="shared" ref="P6:P19" si="8">L6*N6</f>
        <v>3093504</v>
      </c>
      <c r="Q6" s="78">
        <f>P6*16</f>
        <v>49496064</v>
      </c>
      <c r="R6" s="86">
        <f t="shared" ref="R6:R20" si="9">4096+4096+C6</f>
        <v>12085</v>
      </c>
      <c r="S6" s="77" t="str">
        <f t="shared" ref="S6:S20" si="10">CONCATENATE(R6,".",C6)</f>
        <v>12085.3893</v>
      </c>
      <c r="T6" s="59">
        <f t="shared" ref="T6:T19" si="11">T7+256</f>
        <v>16180</v>
      </c>
      <c r="U6" s="60" t="s">
        <v>24</v>
      </c>
      <c r="V6" s="60">
        <f t="shared" ref="V6:V19" si="12">V7+1</f>
        <v>256</v>
      </c>
      <c r="W6" s="60" t="s">
        <v>25</v>
      </c>
      <c r="X6" s="61">
        <f t="shared" ref="X6:X19" si="13">T6*V6</f>
        <v>4142080</v>
      </c>
      <c r="Y6" s="78">
        <f>X6*16</f>
        <v>66273280</v>
      </c>
      <c r="Z6" s="90">
        <f t="shared" ref="Z6:Z20" si="14">4096+4096+4096+C6</f>
        <v>16181</v>
      </c>
      <c r="AA6" s="77" t="str">
        <f t="shared" ref="AA6:AA20" si="15">CONCATENATE(Z6,".",C6)</f>
        <v>16181.3893</v>
      </c>
      <c r="AB6" s="33">
        <f t="shared" ref="AB6:AB17" si="16">16383+C6</f>
        <v>20276</v>
      </c>
      <c r="AC6" s="39">
        <f t="shared" ref="AC6:AC20" si="17">H6+P6+X6+AB6</f>
        <v>9300788</v>
      </c>
      <c r="AD6" s="94">
        <f t="shared" ref="AD6:AD20" si="18">AC6*16</f>
        <v>148812608</v>
      </c>
      <c r="AE6" s="118" t="s">
        <v>69</v>
      </c>
      <c r="AF6" s="103">
        <f t="shared" ref="AF6:AF19" si="19">AF7+256</f>
        <v>16181</v>
      </c>
      <c r="AG6" s="103">
        <f t="shared" ref="AG6:AG20" si="20">AF6+4095</f>
        <v>20276</v>
      </c>
      <c r="AH6" s="119" t="s">
        <v>86</v>
      </c>
      <c r="AI6" s="45"/>
      <c r="AM6" s="48"/>
    </row>
    <row r="7" spans="1:88" s="1" customFormat="1" ht="29.25" customHeight="1" thickBot="1">
      <c r="A7" s="7">
        <v>15</v>
      </c>
      <c r="B7" s="52" t="s">
        <v>13</v>
      </c>
      <c r="C7" s="79">
        <f t="shared" si="0"/>
        <v>3637</v>
      </c>
      <c r="D7" s="57">
        <f t="shared" si="1"/>
        <v>7732</v>
      </c>
      <c r="E7" s="58" t="s">
        <v>24</v>
      </c>
      <c r="F7" s="58">
        <f t="shared" si="2"/>
        <v>255</v>
      </c>
      <c r="G7" s="58" t="s">
        <v>25</v>
      </c>
      <c r="H7" s="56">
        <f t="shared" si="3"/>
        <v>1971660</v>
      </c>
      <c r="I7" s="80">
        <f>H7*16</f>
        <v>31546560</v>
      </c>
      <c r="J7" s="79">
        <f t="shared" si="4"/>
        <v>7733</v>
      </c>
      <c r="K7" s="79" t="str">
        <f t="shared" si="5"/>
        <v>7733.3637</v>
      </c>
      <c r="L7" s="57">
        <f t="shared" si="6"/>
        <v>11828</v>
      </c>
      <c r="M7" s="58" t="s">
        <v>24</v>
      </c>
      <c r="N7" s="58">
        <f t="shared" si="7"/>
        <v>255</v>
      </c>
      <c r="O7" s="58" t="s">
        <v>25</v>
      </c>
      <c r="P7" s="56">
        <f t="shared" si="8"/>
        <v>3016140</v>
      </c>
      <c r="Q7" s="80">
        <f>P7*16</f>
        <v>48258240</v>
      </c>
      <c r="R7" s="86">
        <f t="shared" si="9"/>
        <v>11829</v>
      </c>
      <c r="S7" s="79" t="str">
        <f t="shared" si="10"/>
        <v>11829.3637</v>
      </c>
      <c r="T7" s="57">
        <f t="shared" si="11"/>
        <v>15924</v>
      </c>
      <c r="U7" s="58" t="s">
        <v>24</v>
      </c>
      <c r="V7" s="58">
        <f t="shared" si="12"/>
        <v>255</v>
      </c>
      <c r="W7" s="58" t="s">
        <v>25</v>
      </c>
      <c r="X7" s="56">
        <f t="shared" si="13"/>
        <v>4060620</v>
      </c>
      <c r="Y7" s="80">
        <f>X7*16</f>
        <v>64969920</v>
      </c>
      <c r="Z7" s="90">
        <f t="shared" si="14"/>
        <v>15925</v>
      </c>
      <c r="AA7" s="79" t="str">
        <f t="shared" si="15"/>
        <v>15925.3637</v>
      </c>
      <c r="AB7" s="34">
        <f t="shared" si="16"/>
        <v>20020</v>
      </c>
      <c r="AC7" s="36">
        <f t="shared" si="17"/>
        <v>9068440</v>
      </c>
      <c r="AD7" s="95">
        <f t="shared" si="18"/>
        <v>145095040</v>
      </c>
      <c r="AE7" s="101" t="s">
        <v>68</v>
      </c>
      <c r="AF7" s="104">
        <f t="shared" si="19"/>
        <v>15925</v>
      </c>
      <c r="AG7" s="104">
        <f t="shared" si="20"/>
        <v>20020</v>
      </c>
      <c r="AH7" s="120" t="s">
        <v>85</v>
      </c>
      <c r="AI7" s="45"/>
      <c r="AJ7" s="45"/>
    </row>
    <row r="8" spans="1:88" s="1" customFormat="1" ht="29.25" customHeight="1" thickBot="1">
      <c r="A8" s="8">
        <v>14</v>
      </c>
      <c r="B8" s="51" t="s">
        <v>12</v>
      </c>
      <c r="C8" s="79">
        <f t="shared" si="0"/>
        <v>3381</v>
      </c>
      <c r="D8" s="57">
        <f t="shared" si="1"/>
        <v>7476</v>
      </c>
      <c r="E8" s="58" t="s">
        <v>24</v>
      </c>
      <c r="F8" s="58">
        <f t="shared" si="2"/>
        <v>254</v>
      </c>
      <c r="G8" s="58" t="s">
        <v>25</v>
      </c>
      <c r="H8" s="56">
        <f t="shared" si="3"/>
        <v>1898904</v>
      </c>
      <c r="I8" s="80">
        <f t="shared" ref="I8:I21" si="21">H8*16</f>
        <v>30382464</v>
      </c>
      <c r="J8" s="79">
        <f t="shared" si="4"/>
        <v>7477</v>
      </c>
      <c r="K8" s="79" t="str">
        <f t="shared" si="5"/>
        <v>7477.3381</v>
      </c>
      <c r="L8" s="57">
        <f t="shared" si="6"/>
        <v>11572</v>
      </c>
      <c r="M8" s="58" t="s">
        <v>24</v>
      </c>
      <c r="N8" s="58">
        <f t="shared" si="7"/>
        <v>254</v>
      </c>
      <c r="O8" s="58" t="s">
        <v>25</v>
      </c>
      <c r="P8" s="56">
        <f t="shared" si="8"/>
        <v>2939288</v>
      </c>
      <c r="Q8" s="80">
        <f t="shared" ref="Q8:Q21" si="22">P8*16</f>
        <v>47028608</v>
      </c>
      <c r="R8" s="86">
        <f t="shared" si="9"/>
        <v>11573</v>
      </c>
      <c r="S8" s="79" t="str">
        <f t="shared" si="10"/>
        <v>11573.3381</v>
      </c>
      <c r="T8" s="57">
        <f t="shared" si="11"/>
        <v>15668</v>
      </c>
      <c r="U8" s="58" t="s">
        <v>24</v>
      </c>
      <c r="V8" s="58">
        <f t="shared" si="12"/>
        <v>254</v>
      </c>
      <c r="W8" s="58" t="s">
        <v>25</v>
      </c>
      <c r="X8" s="56">
        <f t="shared" si="13"/>
        <v>3979672</v>
      </c>
      <c r="Y8" s="80">
        <f t="shared" ref="Y8:Y21" si="23">X8*16</f>
        <v>63674752</v>
      </c>
      <c r="Z8" s="90">
        <f t="shared" si="14"/>
        <v>15669</v>
      </c>
      <c r="AA8" s="79" t="str">
        <f t="shared" si="15"/>
        <v>15669.3381</v>
      </c>
      <c r="AB8" s="34">
        <f t="shared" si="16"/>
        <v>19764</v>
      </c>
      <c r="AC8" s="36">
        <f t="shared" si="17"/>
        <v>8837628</v>
      </c>
      <c r="AD8" s="95">
        <f t="shared" si="18"/>
        <v>141402048</v>
      </c>
      <c r="AE8" s="121" t="s">
        <v>67</v>
      </c>
      <c r="AF8" s="104">
        <f t="shared" si="19"/>
        <v>15669</v>
      </c>
      <c r="AG8" s="104">
        <f t="shared" si="20"/>
        <v>19764</v>
      </c>
      <c r="AH8" s="122" t="s">
        <v>84</v>
      </c>
      <c r="AI8" s="45"/>
      <c r="AJ8" s="45"/>
    </row>
    <row r="9" spans="1:88" s="1" customFormat="1" ht="29.25" customHeight="1" thickBot="1">
      <c r="A9" s="9">
        <v>13</v>
      </c>
      <c r="B9" s="53" t="s">
        <v>11</v>
      </c>
      <c r="C9" s="81">
        <f t="shared" si="0"/>
        <v>3125</v>
      </c>
      <c r="D9" s="62">
        <f t="shared" si="1"/>
        <v>7220</v>
      </c>
      <c r="E9" s="54" t="s">
        <v>24</v>
      </c>
      <c r="F9" s="54">
        <f t="shared" si="2"/>
        <v>253</v>
      </c>
      <c r="G9" s="54" t="s">
        <v>25</v>
      </c>
      <c r="H9" s="63">
        <f t="shared" si="3"/>
        <v>1826660</v>
      </c>
      <c r="I9" s="82">
        <f t="shared" si="21"/>
        <v>29226560</v>
      </c>
      <c r="J9" s="81">
        <f t="shared" si="4"/>
        <v>7221</v>
      </c>
      <c r="K9" s="81" t="str">
        <f t="shared" si="5"/>
        <v>7221.3125</v>
      </c>
      <c r="L9" s="62">
        <f t="shared" si="6"/>
        <v>11316</v>
      </c>
      <c r="M9" s="54" t="s">
        <v>24</v>
      </c>
      <c r="N9" s="54">
        <f t="shared" si="7"/>
        <v>253</v>
      </c>
      <c r="O9" s="54" t="s">
        <v>25</v>
      </c>
      <c r="P9" s="63">
        <f t="shared" si="8"/>
        <v>2862948</v>
      </c>
      <c r="Q9" s="82">
        <f t="shared" si="22"/>
        <v>45807168</v>
      </c>
      <c r="R9" s="86">
        <f t="shared" si="9"/>
        <v>11317</v>
      </c>
      <c r="S9" s="81" t="str">
        <f t="shared" si="10"/>
        <v>11317.3125</v>
      </c>
      <c r="T9" s="62">
        <f t="shared" si="11"/>
        <v>15412</v>
      </c>
      <c r="U9" s="54" t="s">
        <v>24</v>
      </c>
      <c r="V9" s="54">
        <f t="shared" si="12"/>
        <v>253</v>
      </c>
      <c r="W9" s="54" t="s">
        <v>25</v>
      </c>
      <c r="X9" s="63">
        <f t="shared" si="13"/>
        <v>3899236</v>
      </c>
      <c r="Y9" s="82">
        <f t="shared" si="23"/>
        <v>62387776</v>
      </c>
      <c r="Z9" s="90">
        <f t="shared" si="14"/>
        <v>15413</v>
      </c>
      <c r="AA9" s="81" t="str">
        <f t="shared" si="15"/>
        <v>15413.3125</v>
      </c>
      <c r="AB9" s="35">
        <f t="shared" si="16"/>
        <v>19508</v>
      </c>
      <c r="AC9" s="40">
        <f t="shared" si="17"/>
        <v>8608352</v>
      </c>
      <c r="AD9" s="90">
        <f t="shared" si="18"/>
        <v>137733632</v>
      </c>
      <c r="AE9" s="123" t="s">
        <v>66</v>
      </c>
      <c r="AF9" s="105">
        <f t="shared" si="19"/>
        <v>15413</v>
      </c>
      <c r="AG9" s="105">
        <f t="shared" si="20"/>
        <v>19508</v>
      </c>
      <c r="AH9" s="124" t="s">
        <v>83</v>
      </c>
      <c r="AI9" s="45"/>
      <c r="AJ9" s="45"/>
    </row>
    <row r="10" spans="1:88" s="1" customFormat="1" ht="29.25" customHeight="1" thickBot="1">
      <c r="A10" s="8">
        <v>12</v>
      </c>
      <c r="B10" s="68" t="s">
        <v>2</v>
      </c>
      <c r="C10" s="77">
        <f t="shared" si="0"/>
        <v>2869</v>
      </c>
      <c r="D10" s="59">
        <f t="shared" si="1"/>
        <v>6964</v>
      </c>
      <c r="E10" s="60" t="s">
        <v>24</v>
      </c>
      <c r="F10" s="60">
        <f t="shared" si="2"/>
        <v>252</v>
      </c>
      <c r="G10" s="60" t="s">
        <v>25</v>
      </c>
      <c r="H10" s="61">
        <f t="shared" si="3"/>
        <v>1754928</v>
      </c>
      <c r="I10" s="78">
        <f t="shared" si="21"/>
        <v>28078848</v>
      </c>
      <c r="J10" s="77">
        <f t="shared" si="4"/>
        <v>6965</v>
      </c>
      <c r="K10" s="77" t="str">
        <f t="shared" si="5"/>
        <v>6965.2869</v>
      </c>
      <c r="L10" s="59">
        <f t="shared" si="6"/>
        <v>11060</v>
      </c>
      <c r="M10" s="60" t="s">
        <v>24</v>
      </c>
      <c r="N10" s="60">
        <f t="shared" si="7"/>
        <v>252</v>
      </c>
      <c r="O10" s="60" t="s">
        <v>25</v>
      </c>
      <c r="P10" s="61">
        <f t="shared" si="8"/>
        <v>2787120</v>
      </c>
      <c r="Q10" s="78">
        <f t="shared" si="22"/>
        <v>44593920</v>
      </c>
      <c r="R10" s="86">
        <f t="shared" si="9"/>
        <v>11061</v>
      </c>
      <c r="S10" s="77" t="str">
        <f t="shared" si="10"/>
        <v>11061.2869</v>
      </c>
      <c r="T10" s="59">
        <f t="shared" si="11"/>
        <v>15156</v>
      </c>
      <c r="U10" s="60" t="s">
        <v>24</v>
      </c>
      <c r="V10" s="60">
        <f t="shared" si="12"/>
        <v>252</v>
      </c>
      <c r="W10" s="60" t="s">
        <v>25</v>
      </c>
      <c r="X10" s="61">
        <f t="shared" si="13"/>
        <v>3819312</v>
      </c>
      <c r="Y10" s="78">
        <f t="shared" si="23"/>
        <v>61108992</v>
      </c>
      <c r="Z10" s="90">
        <f t="shared" si="14"/>
        <v>15157</v>
      </c>
      <c r="AA10" s="77" t="str">
        <f t="shared" si="15"/>
        <v>15157.2869</v>
      </c>
      <c r="AB10" s="29">
        <f t="shared" si="16"/>
        <v>19252</v>
      </c>
      <c r="AC10" s="37">
        <f t="shared" si="17"/>
        <v>8380612</v>
      </c>
      <c r="AD10" s="96">
        <f t="shared" si="18"/>
        <v>134089792</v>
      </c>
      <c r="AE10" s="50" t="s">
        <v>65</v>
      </c>
      <c r="AF10" s="106">
        <f t="shared" si="19"/>
        <v>15157</v>
      </c>
      <c r="AG10" s="106">
        <f t="shared" si="20"/>
        <v>19252</v>
      </c>
      <c r="AH10" s="117" t="s">
        <v>82</v>
      </c>
      <c r="AI10" s="45"/>
      <c r="AJ10" s="45"/>
    </row>
    <row r="11" spans="1:88" s="1" customFormat="1" ht="29.25" customHeight="1" thickBot="1">
      <c r="A11" s="7">
        <v>11</v>
      </c>
      <c r="B11" s="52" t="s">
        <v>10</v>
      </c>
      <c r="C11" s="79">
        <f t="shared" si="0"/>
        <v>2613</v>
      </c>
      <c r="D11" s="57">
        <f t="shared" si="1"/>
        <v>6708</v>
      </c>
      <c r="E11" s="58" t="s">
        <v>24</v>
      </c>
      <c r="F11" s="58">
        <f t="shared" si="2"/>
        <v>251</v>
      </c>
      <c r="G11" s="58" t="s">
        <v>25</v>
      </c>
      <c r="H11" s="56">
        <f t="shared" si="3"/>
        <v>1683708</v>
      </c>
      <c r="I11" s="80">
        <f t="shared" si="21"/>
        <v>26939328</v>
      </c>
      <c r="J11" s="79">
        <f t="shared" si="4"/>
        <v>6709</v>
      </c>
      <c r="K11" s="79" t="str">
        <f t="shared" si="5"/>
        <v>6709.2613</v>
      </c>
      <c r="L11" s="57">
        <f t="shared" si="6"/>
        <v>10804</v>
      </c>
      <c r="M11" s="58" t="s">
        <v>24</v>
      </c>
      <c r="N11" s="58">
        <f t="shared" si="7"/>
        <v>251</v>
      </c>
      <c r="O11" s="58" t="s">
        <v>25</v>
      </c>
      <c r="P11" s="56">
        <f t="shared" si="8"/>
        <v>2711804</v>
      </c>
      <c r="Q11" s="80">
        <f t="shared" si="22"/>
        <v>43388864</v>
      </c>
      <c r="R11" s="86">
        <f t="shared" si="9"/>
        <v>10805</v>
      </c>
      <c r="S11" s="79" t="str">
        <f t="shared" si="10"/>
        <v>10805.2613</v>
      </c>
      <c r="T11" s="57">
        <f t="shared" si="11"/>
        <v>14900</v>
      </c>
      <c r="U11" s="58" t="s">
        <v>24</v>
      </c>
      <c r="V11" s="58">
        <f t="shared" si="12"/>
        <v>251</v>
      </c>
      <c r="W11" s="58" t="s">
        <v>25</v>
      </c>
      <c r="X11" s="56">
        <f t="shared" si="13"/>
        <v>3739900</v>
      </c>
      <c r="Y11" s="80">
        <f t="shared" si="23"/>
        <v>59838400</v>
      </c>
      <c r="Z11" s="90">
        <f t="shared" si="14"/>
        <v>14901</v>
      </c>
      <c r="AA11" s="79" t="str">
        <f t="shared" si="15"/>
        <v>14901.2613</v>
      </c>
      <c r="AB11" s="36">
        <f t="shared" si="16"/>
        <v>18996</v>
      </c>
      <c r="AC11" s="36">
        <f t="shared" si="17"/>
        <v>8154408</v>
      </c>
      <c r="AD11" s="95">
        <f t="shared" si="18"/>
        <v>130470528</v>
      </c>
      <c r="AE11" s="101" t="s">
        <v>70</v>
      </c>
      <c r="AF11" s="107">
        <f t="shared" si="19"/>
        <v>14901</v>
      </c>
      <c r="AG11" s="107">
        <f t="shared" si="20"/>
        <v>18996</v>
      </c>
      <c r="AH11" s="120" t="s">
        <v>81</v>
      </c>
      <c r="AI11" s="45"/>
    </row>
    <row r="12" spans="1:88" s="1" customFormat="1" ht="29.25" customHeight="1" thickBot="1">
      <c r="A12" s="8">
        <v>10</v>
      </c>
      <c r="B12" s="51" t="s">
        <v>9</v>
      </c>
      <c r="C12" s="79">
        <f t="shared" si="0"/>
        <v>2357</v>
      </c>
      <c r="D12" s="57">
        <f t="shared" si="1"/>
        <v>6452</v>
      </c>
      <c r="E12" s="58" t="s">
        <v>24</v>
      </c>
      <c r="F12" s="58">
        <f t="shared" si="2"/>
        <v>250</v>
      </c>
      <c r="G12" s="58" t="s">
        <v>25</v>
      </c>
      <c r="H12" s="56">
        <f t="shared" si="3"/>
        <v>1613000</v>
      </c>
      <c r="I12" s="80">
        <f t="shared" si="21"/>
        <v>25808000</v>
      </c>
      <c r="J12" s="79">
        <f t="shared" si="4"/>
        <v>6453</v>
      </c>
      <c r="K12" s="79" t="str">
        <f t="shared" si="5"/>
        <v>6453.2357</v>
      </c>
      <c r="L12" s="57">
        <f t="shared" si="6"/>
        <v>10548</v>
      </c>
      <c r="M12" s="58" t="s">
        <v>24</v>
      </c>
      <c r="N12" s="58">
        <f t="shared" si="7"/>
        <v>250</v>
      </c>
      <c r="O12" s="58" t="s">
        <v>25</v>
      </c>
      <c r="P12" s="56">
        <f t="shared" si="8"/>
        <v>2637000</v>
      </c>
      <c r="Q12" s="80">
        <f t="shared" si="22"/>
        <v>42192000</v>
      </c>
      <c r="R12" s="86">
        <f t="shared" si="9"/>
        <v>10549</v>
      </c>
      <c r="S12" s="79" t="str">
        <f t="shared" si="10"/>
        <v>10549.2357</v>
      </c>
      <c r="T12" s="57">
        <f t="shared" si="11"/>
        <v>14644</v>
      </c>
      <c r="U12" s="58" t="s">
        <v>24</v>
      </c>
      <c r="V12" s="58">
        <f t="shared" si="12"/>
        <v>250</v>
      </c>
      <c r="W12" s="58" t="s">
        <v>25</v>
      </c>
      <c r="X12" s="56">
        <f t="shared" si="13"/>
        <v>3661000</v>
      </c>
      <c r="Y12" s="80">
        <f t="shared" si="23"/>
        <v>58576000</v>
      </c>
      <c r="Z12" s="90">
        <f t="shared" si="14"/>
        <v>14645</v>
      </c>
      <c r="AA12" s="79" t="str">
        <f t="shared" si="15"/>
        <v>14645.2357</v>
      </c>
      <c r="AB12" s="37">
        <f t="shared" si="16"/>
        <v>18740</v>
      </c>
      <c r="AC12" s="37">
        <f t="shared" si="17"/>
        <v>7929740</v>
      </c>
      <c r="AD12" s="95">
        <f t="shared" si="18"/>
        <v>126875840</v>
      </c>
      <c r="AE12" s="101" t="s">
        <v>64</v>
      </c>
      <c r="AF12" s="108">
        <f t="shared" si="19"/>
        <v>14645</v>
      </c>
      <c r="AG12" s="108">
        <f t="shared" si="20"/>
        <v>18740</v>
      </c>
      <c r="AH12" s="120" t="s">
        <v>80</v>
      </c>
      <c r="AI12" s="45"/>
    </row>
    <row r="13" spans="1:88" s="1" customFormat="1" ht="29.25" customHeight="1" thickBot="1">
      <c r="A13" s="31">
        <v>9</v>
      </c>
      <c r="B13" s="69" t="s">
        <v>8</v>
      </c>
      <c r="C13" s="81">
        <f t="shared" si="0"/>
        <v>2101</v>
      </c>
      <c r="D13" s="62">
        <f t="shared" si="1"/>
        <v>6196</v>
      </c>
      <c r="E13" s="54" t="s">
        <v>24</v>
      </c>
      <c r="F13" s="54">
        <f t="shared" si="2"/>
        <v>249</v>
      </c>
      <c r="G13" s="54" t="s">
        <v>25</v>
      </c>
      <c r="H13" s="63">
        <f t="shared" si="3"/>
        <v>1542804</v>
      </c>
      <c r="I13" s="82">
        <f t="shared" si="21"/>
        <v>24684864</v>
      </c>
      <c r="J13" s="81">
        <f t="shared" si="4"/>
        <v>6197</v>
      </c>
      <c r="K13" s="81" t="str">
        <f t="shared" si="5"/>
        <v>6197.2101</v>
      </c>
      <c r="L13" s="62">
        <f t="shared" si="6"/>
        <v>10292</v>
      </c>
      <c r="M13" s="54" t="s">
        <v>24</v>
      </c>
      <c r="N13" s="54">
        <f t="shared" si="7"/>
        <v>249</v>
      </c>
      <c r="O13" s="54" t="s">
        <v>25</v>
      </c>
      <c r="P13" s="63">
        <f t="shared" si="8"/>
        <v>2562708</v>
      </c>
      <c r="Q13" s="82">
        <f t="shared" si="22"/>
        <v>41003328</v>
      </c>
      <c r="R13" s="86">
        <f t="shared" si="9"/>
        <v>10293</v>
      </c>
      <c r="S13" s="81" t="str">
        <f t="shared" si="10"/>
        <v>10293.2101</v>
      </c>
      <c r="T13" s="62">
        <f t="shared" si="11"/>
        <v>14388</v>
      </c>
      <c r="U13" s="54" t="s">
        <v>24</v>
      </c>
      <c r="V13" s="54">
        <f t="shared" si="12"/>
        <v>249</v>
      </c>
      <c r="W13" s="54" t="s">
        <v>25</v>
      </c>
      <c r="X13" s="63">
        <f t="shared" si="13"/>
        <v>3582612</v>
      </c>
      <c r="Y13" s="82">
        <f t="shared" si="23"/>
        <v>57321792</v>
      </c>
      <c r="Z13" s="90">
        <f t="shared" si="14"/>
        <v>14389</v>
      </c>
      <c r="AA13" s="81" t="str">
        <f t="shared" si="15"/>
        <v>14389.2101</v>
      </c>
      <c r="AB13" s="38">
        <f t="shared" si="16"/>
        <v>18484</v>
      </c>
      <c r="AC13" s="38">
        <f t="shared" si="17"/>
        <v>7706608</v>
      </c>
      <c r="AD13" s="90">
        <f t="shared" si="18"/>
        <v>123305728</v>
      </c>
      <c r="AE13" s="125" t="s">
        <v>63</v>
      </c>
      <c r="AF13" s="109">
        <f t="shared" si="19"/>
        <v>14389</v>
      </c>
      <c r="AG13" s="109">
        <f t="shared" si="20"/>
        <v>18484</v>
      </c>
      <c r="AH13" s="126" t="s">
        <v>79</v>
      </c>
      <c r="AI13" s="45"/>
    </row>
    <row r="14" spans="1:88" s="1" customFormat="1" ht="29.25" customHeight="1" thickBot="1">
      <c r="A14" s="6">
        <v>8</v>
      </c>
      <c r="B14" s="70" t="s">
        <v>7</v>
      </c>
      <c r="C14" s="77">
        <f t="shared" si="0"/>
        <v>1845</v>
      </c>
      <c r="D14" s="59">
        <f t="shared" si="1"/>
        <v>5940</v>
      </c>
      <c r="E14" s="60" t="s">
        <v>24</v>
      </c>
      <c r="F14" s="60">
        <f t="shared" si="2"/>
        <v>248</v>
      </c>
      <c r="G14" s="60" t="s">
        <v>25</v>
      </c>
      <c r="H14" s="61">
        <f t="shared" si="3"/>
        <v>1473120</v>
      </c>
      <c r="I14" s="78">
        <f t="shared" si="21"/>
        <v>23569920</v>
      </c>
      <c r="J14" s="77">
        <f t="shared" si="4"/>
        <v>5941</v>
      </c>
      <c r="K14" s="77" t="str">
        <f t="shared" si="5"/>
        <v>5941.1845</v>
      </c>
      <c r="L14" s="59">
        <f t="shared" si="6"/>
        <v>10036</v>
      </c>
      <c r="M14" s="60" t="s">
        <v>24</v>
      </c>
      <c r="N14" s="60">
        <f t="shared" si="7"/>
        <v>248</v>
      </c>
      <c r="O14" s="60" t="s">
        <v>25</v>
      </c>
      <c r="P14" s="61">
        <f t="shared" si="8"/>
        <v>2488928</v>
      </c>
      <c r="Q14" s="78">
        <f t="shared" si="22"/>
        <v>39822848</v>
      </c>
      <c r="R14" s="86">
        <f t="shared" si="9"/>
        <v>10037</v>
      </c>
      <c r="S14" s="77" t="str">
        <f t="shared" si="10"/>
        <v>10037.1845</v>
      </c>
      <c r="T14" s="59">
        <f t="shared" si="11"/>
        <v>14132</v>
      </c>
      <c r="U14" s="60" t="s">
        <v>24</v>
      </c>
      <c r="V14" s="60">
        <f t="shared" si="12"/>
        <v>248</v>
      </c>
      <c r="W14" s="60" t="s">
        <v>25</v>
      </c>
      <c r="X14" s="61">
        <f t="shared" si="13"/>
        <v>3504736</v>
      </c>
      <c r="Y14" s="78">
        <f t="shared" si="23"/>
        <v>56075776</v>
      </c>
      <c r="Z14" s="90">
        <f t="shared" si="14"/>
        <v>14133</v>
      </c>
      <c r="AA14" s="77" t="str">
        <f t="shared" si="15"/>
        <v>14133.1845</v>
      </c>
      <c r="AB14" s="39">
        <f t="shared" si="16"/>
        <v>18228</v>
      </c>
      <c r="AC14" s="39">
        <f t="shared" si="17"/>
        <v>7485012</v>
      </c>
      <c r="AD14" s="96">
        <f t="shared" si="18"/>
        <v>119760192</v>
      </c>
      <c r="AE14" s="127" t="s">
        <v>62</v>
      </c>
      <c r="AF14" s="110">
        <f t="shared" si="19"/>
        <v>14133</v>
      </c>
      <c r="AG14" s="110">
        <f t="shared" si="20"/>
        <v>18228</v>
      </c>
      <c r="AH14" s="128" t="s">
        <v>78</v>
      </c>
      <c r="AI14" s="45"/>
      <c r="BQ14" s="45"/>
    </row>
    <row r="15" spans="1:88" s="1" customFormat="1" ht="29.25" customHeight="1" thickBot="1">
      <c r="A15" s="7">
        <v>7</v>
      </c>
      <c r="B15" s="52" t="s">
        <v>6</v>
      </c>
      <c r="C15" s="79">
        <f t="shared" si="0"/>
        <v>1589</v>
      </c>
      <c r="D15" s="57">
        <f t="shared" si="1"/>
        <v>5684</v>
      </c>
      <c r="E15" s="58" t="s">
        <v>24</v>
      </c>
      <c r="F15" s="58">
        <f t="shared" si="2"/>
        <v>247</v>
      </c>
      <c r="G15" s="58" t="s">
        <v>25</v>
      </c>
      <c r="H15" s="56">
        <f t="shared" si="3"/>
        <v>1403948</v>
      </c>
      <c r="I15" s="80">
        <f t="shared" si="21"/>
        <v>22463168</v>
      </c>
      <c r="J15" s="79">
        <f t="shared" si="4"/>
        <v>5685</v>
      </c>
      <c r="K15" s="79" t="str">
        <f t="shared" si="5"/>
        <v>5685.1589</v>
      </c>
      <c r="L15" s="57">
        <f t="shared" si="6"/>
        <v>9780</v>
      </c>
      <c r="M15" s="58" t="s">
        <v>24</v>
      </c>
      <c r="N15" s="58">
        <f t="shared" si="7"/>
        <v>247</v>
      </c>
      <c r="O15" s="58" t="s">
        <v>25</v>
      </c>
      <c r="P15" s="56">
        <f t="shared" si="8"/>
        <v>2415660</v>
      </c>
      <c r="Q15" s="80">
        <f t="shared" si="22"/>
        <v>38650560</v>
      </c>
      <c r="R15" s="86">
        <f t="shared" si="9"/>
        <v>9781</v>
      </c>
      <c r="S15" s="79" t="str">
        <f t="shared" si="10"/>
        <v>9781.1589</v>
      </c>
      <c r="T15" s="57">
        <f t="shared" si="11"/>
        <v>13876</v>
      </c>
      <c r="U15" s="58" t="s">
        <v>24</v>
      </c>
      <c r="V15" s="58">
        <f t="shared" si="12"/>
        <v>247</v>
      </c>
      <c r="W15" s="58" t="s">
        <v>25</v>
      </c>
      <c r="X15" s="56">
        <f t="shared" si="13"/>
        <v>3427372</v>
      </c>
      <c r="Y15" s="80">
        <f t="shared" si="23"/>
        <v>54837952</v>
      </c>
      <c r="Z15" s="90">
        <f t="shared" si="14"/>
        <v>13877</v>
      </c>
      <c r="AA15" s="79" t="str">
        <f t="shared" si="15"/>
        <v>13877.1589</v>
      </c>
      <c r="AB15" s="36">
        <f t="shared" si="16"/>
        <v>17972</v>
      </c>
      <c r="AC15" s="36">
        <f t="shared" si="17"/>
        <v>7264952</v>
      </c>
      <c r="AD15" s="95">
        <f t="shared" si="18"/>
        <v>116239232</v>
      </c>
      <c r="AE15" s="101" t="s">
        <v>61</v>
      </c>
      <c r="AF15" s="107">
        <f t="shared" si="19"/>
        <v>13877</v>
      </c>
      <c r="AG15" s="107">
        <f t="shared" si="20"/>
        <v>17972</v>
      </c>
      <c r="AH15" s="120" t="s">
        <v>77</v>
      </c>
      <c r="AI15" s="45"/>
    </row>
    <row r="16" spans="1:88" s="1" customFormat="1" ht="29.25" customHeight="1" thickBot="1">
      <c r="A16" s="8">
        <v>6</v>
      </c>
      <c r="B16" s="51" t="s">
        <v>5</v>
      </c>
      <c r="C16" s="79">
        <f t="shared" si="0"/>
        <v>1333</v>
      </c>
      <c r="D16" s="57">
        <f t="shared" si="1"/>
        <v>5428</v>
      </c>
      <c r="E16" s="58" t="s">
        <v>24</v>
      </c>
      <c r="F16" s="58">
        <f t="shared" si="2"/>
        <v>246</v>
      </c>
      <c r="G16" s="58" t="s">
        <v>25</v>
      </c>
      <c r="H16" s="56">
        <f t="shared" si="3"/>
        <v>1335288</v>
      </c>
      <c r="I16" s="80">
        <f t="shared" si="21"/>
        <v>21364608</v>
      </c>
      <c r="J16" s="79">
        <f t="shared" si="4"/>
        <v>5429</v>
      </c>
      <c r="K16" s="79" t="str">
        <f t="shared" si="5"/>
        <v>5429.1333</v>
      </c>
      <c r="L16" s="57">
        <f t="shared" si="6"/>
        <v>9524</v>
      </c>
      <c r="M16" s="58" t="s">
        <v>24</v>
      </c>
      <c r="N16" s="58">
        <f t="shared" si="7"/>
        <v>246</v>
      </c>
      <c r="O16" s="58" t="s">
        <v>25</v>
      </c>
      <c r="P16" s="56">
        <f t="shared" si="8"/>
        <v>2342904</v>
      </c>
      <c r="Q16" s="80">
        <f t="shared" si="22"/>
        <v>37486464</v>
      </c>
      <c r="R16" s="86">
        <f t="shared" si="9"/>
        <v>9525</v>
      </c>
      <c r="S16" s="79" t="str">
        <f t="shared" si="10"/>
        <v>9525.1333</v>
      </c>
      <c r="T16" s="57">
        <f t="shared" si="11"/>
        <v>13620</v>
      </c>
      <c r="U16" s="58" t="s">
        <v>24</v>
      </c>
      <c r="V16" s="58">
        <f t="shared" si="12"/>
        <v>246</v>
      </c>
      <c r="W16" s="58" t="s">
        <v>25</v>
      </c>
      <c r="X16" s="56">
        <f t="shared" si="13"/>
        <v>3350520</v>
      </c>
      <c r="Y16" s="80">
        <f t="shared" si="23"/>
        <v>53608320</v>
      </c>
      <c r="Z16" s="90">
        <f t="shared" si="14"/>
        <v>13621</v>
      </c>
      <c r="AA16" s="79" t="str">
        <f t="shared" si="15"/>
        <v>13621.1333</v>
      </c>
      <c r="AB16" s="34">
        <f t="shared" si="16"/>
        <v>17716</v>
      </c>
      <c r="AC16" s="36">
        <f t="shared" si="17"/>
        <v>7046428</v>
      </c>
      <c r="AD16" s="95">
        <f t="shared" si="18"/>
        <v>112742848</v>
      </c>
      <c r="AE16" s="101" t="s">
        <v>60</v>
      </c>
      <c r="AF16" s="104">
        <f t="shared" si="19"/>
        <v>13621</v>
      </c>
      <c r="AG16" s="104">
        <f t="shared" si="20"/>
        <v>17716</v>
      </c>
      <c r="AH16" s="120" t="s">
        <v>76</v>
      </c>
      <c r="AI16" s="45"/>
      <c r="AK16" s="1" t="s">
        <v>0</v>
      </c>
    </row>
    <row r="17" spans="1:40" s="1" customFormat="1" ht="29.25" customHeight="1" thickBot="1">
      <c r="A17" s="9">
        <v>5</v>
      </c>
      <c r="B17" s="53" t="s">
        <v>4</v>
      </c>
      <c r="C17" s="81">
        <f t="shared" si="0"/>
        <v>1077</v>
      </c>
      <c r="D17" s="62">
        <f t="shared" si="1"/>
        <v>5172</v>
      </c>
      <c r="E17" s="54" t="s">
        <v>24</v>
      </c>
      <c r="F17" s="54">
        <f t="shared" si="2"/>
        <v>245</v>
      </c>
      <c r="G17" s="54" t="s">
        <v>25</v>
      </c>
      <c r="H17" s="63">
        <f t="shared" si="3"/>
        <v>1267140</v>
      </c>
      <c r="I17" s="82">
        <f t="shared" si="21"/>
        <v>20274240</v>
      </c>
      <c r="J17" s="81">
        <f t="shared" si="4"/>
        <v>5173</v>
      </c>
      <c r="K17" s="81" t="str">
        <f t="shared" si="5"/>
        <v>5173.1077</v>
      </c>
      <c r="L17" s="62">
        <f t="shared" si="6"/>
        <v>9268</v>
      </c>
      <c r="M17" s="54" t="s">
        <v>24</v>
      </c>
      <c r="N17" s="54">
        <f t="shared" si="7"/>
        <v>245</v>
      </c>
      <c r="O17" s="54" t="s">
        <v>25</v>
      </c>
      <c r="P17" s="63">
        <f t="shared" si="8"/>
        <v>2270660</v>
      </c>
      <c r="Q17" s="82">
        <f t="shared" si="22"/>
        <v>36330560</v>
      </c>
      <c r="R17" s="86">
        <f t="shared" si="9"/>
        <v>9269</v>
      </c>
      <c r="S17" s="81" t="str">
        <f t="shared" si="10"/>
        <v>9269.1077</v>
      </c>
      <c r="T17" s="62">
        <f t="shared" si="11"/>
        <v>13364</v>
      </c>
      <c r="U17" s="54" t="s">
        <v>24</v>
      </c>
      <c r="V17" s="54">
        <f t="shared" si="12"/>
        <v>245</v>
      </c>
      <c r="W17" s="54" t="s">
        <v>25</v>
      </c>
      <c r="X17" s="63">
        <f t="shared" si="13"/>
        <v>3274180</v>
      </c>
      <c r="Y17" s="82">
        <f t="shared" si="23"/>
        <v>52386880</v>
      </c>
      <c r="Z17" s="90">
        <f t="shared" si="14"/>
        <v>13365</v>
      </c>
      <c r="AA17" s="81" t="str">
        <f t="shared" si="15"/>
        <v>13365.1077</v>
      </c>
      <c r="AB17" s="40">
        <f t="shared" si="16"/>
        <v>17460</v>
      </c>
      <c r="AC17" s="40">
        <f t="shared" si="17"/>
        <v>6829440</v>
      </c>
      <c r="AD17" s="90">
        <f t="shared" si="18"/>
        <v>109271040</v>
      </c>
      <c r="AE17" s="123" t="s">
        <v>59</v>
      </c>
      <c r="AF17" s="111">
        <f t="shared" si="19"/>
        <v>13365</v>
      </c>
      <c r="AG17" s="111">
        <f t="shared" si="20"/>
        <v>17460</v>
      </c>
      <c r="AH17" s="124" t="s">
        <v>75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>
      <c r="A18" s="8">
        <v>4</v>
      </c>
      <c r="B18" s="51" t="s">
        <v>18</v>
      </c>
      <c r="C18" s="77">
        <v>821</v>
      </c>
      <c r="D18" s="59">
        <f>D19+256</f>
        <v>4916</v>
      </c>
      <c r="E18" s="60" t="s">
        <v>24</v>
      </c>
      <c r="F18" s="60">
        <f>F19+1</f>
        <v>244</v>
      </c>
      <c r="G18" s="60" t="s">
        <v>25</v>
      </c>
      <c r="H18" s="61">
        <f>D18*F18</f>
        <v>1199504</v>
      </c>
      <c r="I18" s="78">
        <f t="shared" si="21"/>
        <v>19192064</v>
      </c>
      <c r="J18" s="77">
        <f t="shared" si="4"/>
        <v>4917</v>
      </c>
      <c r="K18" s="77" t="str">
        <f t="shared" si="5"/>
        <v>4917.821</v>
      </c>
      <c r="L18" s="59">
        <f t="shared" si="6"/>
        <v>9012</v>
      </c>
      <c r="M18" s="60" t="s">
        <v>24</v>
      </c>
      <c r="N18" s="60">
        <f t="shared" si="7"/>
        <v>244</v>
      </c>
      <c r="O18" s="60" t="s">
        <v>25</v>
      </c>
      <c r="P18" s="61">
        <f t="shared" si="8"/>
        <v>2198928</v>
      </c>
      <c r="Q18" s="78">
        <f t="shared" si="22"/>
        <v>35182848</v>
      </c>
      <c r="R18" s="86">
        <f t="shared" si="9"/>
        <v>9013</v>
      </c>
      <c r="S18" s="77" t="str">
        <f t="shared" si="10"/>
        <v>9013.821</v>
      </c>
      <c r="T18" s="59">
        <f t="shared" si="11"/>
        <v>13108</v>
      </c>
      <c r="U18" s="60" t="s">
        <v>24</v>
      </c>
      <c r="V18" s="60">
        <f t="shared" si="12"/>
        <v>244</v>
      </c>
      <c r="W18" s="60" t="s">
        <v>25</v>
      </c>
      <c r="X18" s="61">
        <f t="shared" si="13"/>
        <v>3198352</v>
      </c>
      <c r="Y18" s="78">
        <f t="shared" si="23"/>
        <v>51173632</v>
      </c>
      <c r="Z18" s="90">
        <f t="shared" si="14"/>
        <v>13109</v>
      </c>
      <c r="AA18" s="77" t="str">
        <f t="shared" si="15"/>
        <v>13109.821</v>
      </c>
      <c r="AB18" s="37">
        <f>16383+C18</f>
        <v>17204</v>
      </c>
      <c r="AC18" s="37">
        <f t="shared" si="17"/>
        <v>6613988</v>
      </c>
      <c r="AD18" s="96">
        <f t="shared" si="18"/>
        <v>105823808</v>
      </c>
      <c r="AE18" s="118" t="s">
        <v>58</v>
      </c>
      <c r="AF18" s="108">
        <f t="shared" si="19"/>
        <v>13109</v>
      </c>
      <c r="AG18" s="108">
        <f t="shared" si="20"/>
        <v>17204</v>
      </c>
      <c r="AH18" s="119" t="s">
        <v>74</v>
      </c>
      <c r="AI18" s="45"/>
      <c r="AJ18" s="45"/>
    </row>
    <row r="19" spans="1:40" s="1" customFormat="1" ht="29.25" customHeight="1" thickBot="1">
      <c r="A19" s="7">
        <v>3</v>
      </c>
      <c r="B19" s="52" t="s">
        <v>3</v>
      </c>
      <c r="C19" s="79">
        <v>565</v>
      </c>
      <c r="D19" s="57">
        <f>D20+256</f>
        <v>4660</v>
      </c>
      <c r="E19" s="58" t="s">
        <v>24</v>
      </c>
      <c r="F19" s="58">
        <f>F20+1</f>
        <v>243</v>
      </c>
      <c r="G19" s="58" t="s">
        <v>25</v>
      </c>
      <c r="H19" s="56">
        <f>D19*F19</f>
        <v>1132380</v>
      </c>
      <c r="I19" s="80">
        <f t="shared" si="21"/>
        <v>18118080</v>
      </c>
      <c r="J19" s="79">
        <f t="shared" si="4"/>
        <v>4661</v>
      </c>
      <c r="K19" s="79" t="str">
        <f t="shared" si="5"/>
        <v>4661.565</v>
      </c>
      <c r="L19" s="57">
        <f t="shared" si="6"/>
        <v>8756</v>
      </c>
      <c r="M19" s="58" t="s">
        <v>24</v>
      </c>
      <c r="N19" s="58">
        <f t="shared" si="7"/>
        <v>243</v>
      </c>
      <c r="O19" s="58" t="s">
        <v>25</v>
      </c>
      <c r="P19" s="56">
        <f t="shared" si="8"/>
        <v>2127708</v>
      </c>
      <c r="Q19" s="80">
        <f t="shared" si="22"/>
        <v>34043328</v>
      </c>
      <c r="R19" s="86">
        <f t="shared" si="9"/>
        <v>8757</v>
      </c>
      <c r="S19" s="79" t="str">
        <f t="shared" si="10"/>
        <v>8757.565</v>
      </c>
      <c r="T19" s="57">
        <f t="shared" si="11"/>
        <v>12852</v>
      </c>
      <c r="U19" s="58" t="s">
        <v>24</v>
      </c>
      <c r="V19" s="58">
        <f t="shared" si="12"/>
        <v>243</v>
      </c>
      <c r="W19" s="58" t="s">
        <v>25</v>
      </c>
      <c r="X19" s="56">
        <f t="shared" si="13"/>
        <v>3123036</v>
      </c>
      <c r="Y19" s="80">
        <f t="shared" si="23"/>
        <v>49968576</v>
      </c>
      <c r="Z19" s="90">
        <f t="shared" si="14"/>
        <v>12853</v>
      </c>
      <c r="AA19" s="79" t="str">
        <f t="shared" si="15"/>
        <v>12853.565</v>
      </c>
      <c r="AB19" s="36">
        <f>16383+C19</f>
        <v>16948</v>
      </c>
      <c r="AC19" s="36">
        <f t="shared" si="17"/>
        <v>6400072</v>
      </c>
      <c r="AD19" s="95">
        <f t="shared" si="18"/>
        <v>102401152</v>
      </c>
      <c r="AE19" s="121" t="s">
        <v>57</v>
      </c>
      <c r="AF19" s="107">
        <f t="shared" si="19"/>
        <v>12853</v>
      </c>
      <c r="AG19" s="107">
        <f t="shared" si="20"/>
        <v>16948</v>
      </c>
      <c r="AH19" s="122" t="s">
        <v>73</v>
      </c>
      <c r="AI19" s="45"/>
      <c r="AJ19" s="45"/>
    </row>
    <row r="20" spans="1:40" s="1" customFormat="1" ht="29.25" customHeight="1" thickBot="1">
      <c r="A20" s="7">
        <v>2</v>
      </c>
      <c r="B20" s="52" t="s">
        <v>15</v>
      </c>
      <c r="C20" s="79">
        <v>309</v>
      </c>
      <c r="D20" s="57">
        <f>D21+256</f>
        <v>4404</v>
      </c>
      <c r="E20" s="58" t="s">
        <v>24</v>
      </c>
      <c r="F20" s="58">
        <f>F21+1</f>
        <v>242</v>
      </c>
      <c r="G20" s="58" t="s">
        <v>25</v>
      </c>
      <c r="H20" s="56">
        <f>D20*F20</f>
        <v>1065768</v>
      </c>
      <c r="I20" s="80">
        <f t="shared" si="21"/>
        <v>17052288</v>
      </c>
      <c r="J20" s="79">
        <f>J21+256</f>
        <v>4405</v>
      </c>
      <c r="K20" s="79" t="str">
        <f>CONCATENATE(J20,".",C20)</f>
        <v>4405.309</v>
      </c>
      <c r="L20" s="57">
        <f>L21+256</f>
        <v>8500</v>
      </c>
      <c r="M20" s="58" t="s">
        <v>24</v>
      </c>
      <c r="N20" s="58">
        <f>N21+1</f>
        <v>242</v>
      </c>
      <c r="O20" s="58" t="s">
        <v>25</v>
      </c>
      <c r="P20" s="56">
        <f>L20*N20</f>
        <v>2057000</v>
      </c>
      <c r="Q20" s="80">
        <f t="shared" si="22"/>
        <v>32912000</v>
      </c>
      <c r="R20" s="86">
        <f t="shared" si="9"/>
        <v>8501</v>
      </c>
      <c r="S20" s="79" t="str">
        <f t="shared" si="10"/>
        <v>8501.309</v>
      </c>
      <c r="T20" s="57">
        <f>T21+256</f>
        <v>12596</v>
      </c>
      <c r="U20" s="58" t="s">
        <v>24</v>
      </c>
      <c r="V20" s="58">
        <f>V21+1</f>
        <v>242</v>
      </c>
      <c r="W20" s="58" t="s">
        <v>25</v>
      </c>
      <c r="X20" s="56">
        <f>T20*V20</f>
        <v>3048232</v>
      </c>
      <c r="Y20" s="80">
        <f t="shared" si="23"/>
        <v>48771712</v>
      </c>
      <c r="Z20" s="90">
        <f t="shared" si="14"/>
        <v>12597</v>
      </c>
      <c r="AA20" s="79" t="str">
        <f t="shared" si="15"/>
        <v>12597.309</v>
      </c>
      <c r="AB20" s="36">
        <f>16383+C20</f>
        <v>16692</v>
      </c>
      <c r="AC20" s="36">
        <f t="shared" si="17"/>
        <v>6187692</v>
      </c>
      <c r="AD20" s="95">
        <f t="shared" si="18"/>
        <v>99003072</v>
      </c>
      <c r="AE20" s="101" t="s">
        <v>56</v>
      </c>
      <c r="AF20" s="107">
        <f>AF21+256</f>
        <v>12597</v>
      </c>
      <c r="AG20" s="107">
        <f t="shared" si="20"/>
        <v>16692</v>
      </c>
      <c r="AH20" s="120" t="s">
        <v>72</v>
      </c>
      <c r="AI20" s="45"/>
      <c r="AJ20" s="45"/>
      <c r="AM20" s="45"/>
    </row>
    <row r="21" spans="1:40" s="1" customFormat="1" ht="29.25" customHeight="1" thickBot="1">
      <c r="A21" s="9">
        <v>1</v>
      </c>
      <c r="B21" s="53" t="s">
        <v>16</v>
      </c>
      <c r="C21" s="129">
        <v>53</v>
      </c>
      <c r="D21" s="130">
        <f>4095+C21</f>
        <v>4148</v>
      </c>
      <c r="E21" s="55" t="s">
        <v>24</v>
      </c>
      <c r="F21" s="55">
        <v>241</v>
      </c>
      <c r="G21" s="55" t="s">
        <v>25</v>
      </c>
      <c r="H21" s="55">
        <f>D21*F21</f>
        <v>999668</v>
      </c>
      <c r="I21" s="82">
        <f t="shared" si="21"/>
        <v>15994688</v>
      </c>
      <c r="J21" s="86">
        <f>4096+C21</f>
        <v>4149</v>
      </c>
      <c r="K21" s="88" t="str">
        <f>CONCATENATE(J21,".",C21)</f>
        <v>4149.53</v>
      </c>
      <c r="L21" s="64">
        <f>D21+4096</f>
        <v>8244</v>
      </c>
      <c r="M21" s="55" t="s">
        <v>24</v>
      </c>
      <c r="N21" s="87">
        <f>F21</f>
        <v>241</v>
      </c>
      <c r="O21" s="55" t="s">
        <v>25</v>
      </c>
      <c r="P21" s="55">
        <f>L21*N21</f>
        <v>1986804</v>
      </c>
      <c r="Q21" s="82">
        <f t="shared" si="22"/>
        <v>31788864</v>
      </c>
      <c r="R21" s="86">
        <f>4096+4096+C21</f>
        <v>8245</v>
      </c>
      <c r="S21" s="88" t="str">
        <f>CONCATENATE(R21,".",C21)</f>
        <v>8245.53</v>
      </c>
      <c r="T21" s="64">
        <f>D21+8192</f>
        <v>12340</v>
      </c>
      <c r="U21" s="55" t="s">
        <v>24</v>
      </c>
      <c r="V21" s="87">
        <f>N21</f>
        <v>241</v>
      </c>
      <c r="W21" s="55" t="s">
        <v>25</v>
      </c>
      <c r="X21" s="55">
        <f>T21*V21</f>
        <v>2973940</v>
      </c>
      <c r="Y21" s="82">
        <f t="shared" si="23"/>
        <v>47583040</v>
      </c>
      <c r="Z21" s="90">
        <f>4096+4096+4096+C21</f>
        <v>12341</v>
      </c>
      <c r="AA21" s="88" t="str">
        <f>CONCATENATE(Z21,".",C21)</f>
        <v>12341.53</v>
      </c>
      <c r="AB21" s="40">
        <f>16383+C21</f>
        <v>16436</v>
      </c>
      <c r="AC21" s="40">
        <f>H21+P21+X21+AB21</f>
        <v>5976848</v>
      </c>
      <c r="AD21" s="90">
        <f>AC21*16</f>
        <v>95629568</v>
      </c>
      <c r="AE21" s="123" t="s">
        <v>55</v>
      </c>
      <c r="AF21" s="111">
        <f>12288+C21</f>
        <v>12341</v>
      </c>
      <c r="AG21" s="111">
        <f>AF21+4095</f>
        <v>16436</v>
      </c>
      <c r="AH21" s="124" t="s">
        <v>71</v>
      </c>
      <c r="AI21" s="45"/>
      <c r="AJ21" s="45"/>
    </row>
    <row r="22" spans="1:40" s="1" customFormat="1" ht="21.75" customHeight="1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19</v>
      </c>
      <c r="AJ22" s="45"/>
    </row>
    <row r="23" spans="1:40" s="1" customFormat="1" ht="23.25" customHeight="1">
      <c r="A23" s="22"/>
      <c r="B23" s="22" t="s">
        <v>22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3"/>
      <c r="AH23" s="41" t="s">
        <v>20</v>
      </c>
    </row>
    <row r="24" spans="1:40" ht="18.75">
      <c r="A24" s="11"/>
      <c r="B24" s="12" t="s">
        <v>21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43368</v>
      </c>
    </row>
    <row r="25" spans="1:40" ht="18.75">
      <c r="B25" s="15" t="s">
        <v>89</v>
      </c>
      <c r="C25" s="16" t="s">
        <v>0</v>
      </c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>
      <c r="B26" s="91" t="s">
        <v>28</v>
      </c>
      <c r="C26" s="1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>
      <c r="B27" s="15" t="s">
        <v>90</v>
      </c>
      <c r="C27" s="16" t="s">
        <v>0</v>
      </c>
      <c r="AA27" s="16"/>
      <c r="AB27" s="16"/>
      <c r="AC27" s="16"/>
      <c r="AD27" s="16"/>
    </row>
    <row r="28" spans="1:40" ht="18.75">
      <c r="B28" s="15" t="s">
        <v>51</v>
      </c>
      <c r="C28" s="15" t="s">
        <v>52</v>
      </c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>
      <c r="B29" s="15" t="s">
        <v>53</v>
      </c>
      <c r="C29" s="136" t="s">
        <v>87</v>
      </c>
      <c r="D29" s="15" t="s">
        <v>88</v>
      </c>
      <c r="E29" s="137"/>
      <c r="F29" s="137" t="s">
        <v>0</v>
      </c>
      <c r="G29" s="138"/>
      <c r="H29" s="138"/>
      <c r="I29" s="19" t="s"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>
      <c r="B30" s="15" t="s">
        <v>54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>
      <c r="AA34" s="5"/>
      <c r="AB34" s="5"/>
      <c r="AC34" s="5"/>
      <c r="AD34" s="5"/>
    </row>
    <row r="35" spans="2:30">
      <c r="B35" s="3" t="s">
        <v>0</v>
      </c>
    </row>
    <row r="36" spans="2:30">
      <c r="B36" s="3" t="s">
        <v>0</v>
      </c>
    </row>
    <row r="37" spans="2:30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74803149606299213" bottom="0.55118110236220474" header="0.31496062992125984" footer="0.31496062992125984"/>
  <pageSetup paperSize="9" scale="52" fitToWidth="2" orientation="landscape" r:id="rId1"/>
  <headerFooter alignWithMargins="0"/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Sony</cp:lastModifiedBy>
  <cp:lastPrinted>2018-09-23T14:52:33Z</cp:lastPrinted>
  <dcterms:created xsi:type="dcterms:W3CDTF">2015-04-05T12:17:14Z</dcterms:created>
  <dcterms:modified xsi:type="dcterms:W3CDTF">2018-09-27T19:27:16Z</dcterms:modified>
</cp:coreProperties>
</file>